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rey\Dropbox Dropbox\Drop Box\Carey, Richard\Caliber Trust, LLC\"/>
    </mc:Choice>
  </mc:AlternateContent>
  <xr:revisionPtr revIDLastSave="0" documentId="8_{8828559E-A49A-48E7-9948-D3FBD2C5E7DC}" xr6:coauthVersionLast="47" xr6:coauthVersionMax="47" xr10:uidLastSave="{00000000-0000-0000-0000-000000000000}"/>
  <bookViews>
    <workbookView xWindow="28680" yWindow="16275" windowWidth="29040" windowHeight="15840" xr2:uid="{6926D526-5335-C745-AE72-BA457DAC7E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20" i="1"/>
  <c r="C27" i="1"/>
  <c r="C26" i="1"/>
  <c r="C51" i="1"/>
  <c r="C52" i="1"/>
  <c r="C50" i="1"/>
  <c r="C48" i="1"/>
  <c r="C49" i="1"/>
  <c r="C41" i="1"/>
  <c r="C9" i="1"/>
  <c r="C8" i="1"/>
  <c r="C14" i="1"/>
  <c r="C13" i="1"/>
  <c r="C12" i="1"/>
  <c r="C11" i="1"/>
  <c r="C10" i="1"/>
  <c r="C40" i="1"/>
  <c r="C44" i="1"/>
  <c r="C37" i="1"/>
  <c r="C33" i="1"/>
  <c r="C42" i="1" s="1"/>
  <c r="C19" i="1"/>
  <c r="C18" i="1"/>
  <c r="C23" i="1"/>
  <c r="C38" i="1"/>
  <c r="C46" i="1"/>
  <c r="C47" i="1"/>
  <c r="C22" i="1"/>
  <c r="C21" i="1"/>
  <c r="C39" i="1"/>
  <c r="C45" i="1"/>
  <c r="C34" i="1"/>
  <c r="C15" i="1"/>
  <c r="C31" i="1" l="1"/>
  <c r="C24" i="1"/>
  <c r="C16" i="1"/>
  <c r="C55" i="1" l="1"/>
</calcChain>
</file>

<file path=xl/sharedStrings.xml><?xml version="1.0" encoding="utf-8"?>
<sst xmlns="http://schemas.openxmlformats.org/spreadsheetml/2006/main" count="58" uniqueCount="58">
  <si>
    <t>Address of Home</t>
  </si>
  <si>
    <t>Lot Size</t>
  </si>
  <si>
    <t>Square footage Total</t>
  </si>
  <si>
    <t>Square Footage Under Air</t>
  </si>
  <si>
    <t>Condition</t>
  </si>
  <si>
    <t>Construction Cost of Construction Estimator</t>
  </si>
  <si>
    <t>Bedrooms</t>
  </si>
  <si>
    <t>Bathrooms</t>
  </si>
  <si>
    <t>Trashout (Dumpsters)</t>
  </si>
  <si>
    <t>New Drywall Boards</t>
  </si>
  <si>
    <t>Tile Square Feet</t>
  </si>
  <si>
    <t>Kitchen Cabinet Installation</t>
  </si>
  <si>
    <t>Vanities Installation</t>
  </si>
  <si>
    <t>Window Installation</t>
  </si>
  <si>
    <t>Light Fixture Installation</t>
  </si>
  <si>
    <t>Celing Fan Installation</t>
  </si>
  <si>
    <t>Blinds Installation</t>
  </si>
  <si>
    <t>Interior Painting (Sq Feet)</t>
  </si>
  <si>
    <t>Lamineate Flooring (Sq Feet)</t>
  </si>
  <si>
    <t>Toilet Installation</t>
  </si>
  <si>
    <t>Shower Head/Faucet Installation</t>
  </si>
  <si>
    <t>Smoke Alarm Installation</t>
  </si>
  <si>
    <t>New Main Door Installation</t>
  </si>
  <si>
    <t>Closet Door Installatoin</t>
  </si>
  <si>
    <t>Water Heater Installation</t>
  </si>
  <si>
    <t>New Stud Replacement</t>
  </si>
  <si>
    <t>Refrigerator Installation</t>
  </si>
  <si>
    <t>Stove Installation</t>
  </si>
  <si>
    <t>Washer/Dryer Installation</t>
  </si>
  <si>
    <t>Demolition</t>
  </si>
  <si>
    <t>Bathroom Vanity Demolition</t>
  </si>
  <si>
    <t>Kitchen Cabinet Demolition</t>
  </si>
  <si>
    <t>Flooring Removal</t>
  </si>
  <si>
    <t xml:space="preserve"> Drywall Removal (Sq Feet)</t>
  </si>
  <si>
    <t>Total Demo Cost</t>
  </si>
  <si>
    <t>Damage Stud Removal (Number)</t>
  </si>
  <si>
    <t>Remodel - Bathroom</t>
  </si>
  <si>
    <t>Mirror Installation</t>
  </si>
  <si>
    <t>Shower Tile(Sq Feet)</t>
  </si>
  <si>
    <t>Shower Floor (Sq Feet)</t>
  </si>
  <si>
    <t>Total Bathroom(s) Cost</t>
  </si>
  <si>
    <t>Kitchen Remodel</t>
  </si>
  <si>
    <t>Countertop Installation</t>
  </si>
  <si>
    <t>General Remodeling</t>
  </si>
  <si>
    <t>Total Kitchen Cost</t>
  </si>
  <si>
    <t>Total General Cost</t>
  </si>
  <si>
    <t>Total Remodeling Budget</t>
  </si>
  <si>
    <t>7311 San Moritz Dr, New Port Richey, FL 34668</t>
  </si>
  <si>
    <t>Finishing Remodel Pieces</t>
  </si>
  <si>
    <t>Total Finish Remodel</t>
  </si>
  <si>
    <t>Note(HVAC should be 3000-5000)</t>
  </si>
  <si>
    <t>Bathroom Tile Demolition(SqFt)</t>
  </si>
  <si>
    <t>Bathroom floor Demolition(SqFt)</t>
  </si>
  <si>
    <t>Bathroom Size Usually 160 Sq Feet Tile</t>
  </si>
  <si>
    <t>Bathroom Size Usually 25 Sq Feet Floor</t>
  </si>
  <si>
    <t>Flooring Estimate 25 percent over livable area</t>
  </si>
  <si>
    <t>Important Notes</t>
  </si>
  <si>
    <t>Install Electrical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</si>
</sst>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1123-0F1F-E340-BEC4-0C108F260A6A}">
  <dimension ref="A1:E61"/>
  <sheetViews>
    <sheetView tabSelected="1" workbookViewId="0">
      <selection activeCell="C37" sqref="C37"/>
    </sheetView>
  </sheetViews>
  <sheetFormatPr defaultColWidth="11" defaultRowHeight="15.75" x14ac:dyDescent="0.25"/>
  <cols>
    <col min="1" max="1" width="27.875" bestFit="1" customWidth="1"/>
    <col min="3" max="3" width="10.875" style="1"/>
  </cols>
  <sheetData>
    <row r="1" spans="1:5" x14ac:dyDescent="0.25">
      <c r="B1" s="3" t="s">
        <v>5</v>
      </c>
      <c r="C1" s="3"/>
      <c r="D1" s="3"/>
      <c r="E1" s="3"/>
    </row>
    <row r="2" spans="1:5" x14ac:dyDescent="0.25">
      <c r="A2" t="s">
        <v>0</v>
      </c>
      <c r="B2" s="3" t="s">
        <v>47</v>
      </c>
      <c r="C2" s="3"/>
      <c r="D2" s="3"/>
    </row>
    <row r="3" spans="1:5" x14ac:dyDescent="0.25">
      <c r="A3" t="s">
        <v>2</v>
      </c>
      <c r="B3">
        <v>1467</v>
      </c>
      <c r="C3" s="1" t="s">
        <v>1</v>
      </c>
    </row>
    <row r="4" spans="1:5" x14ac:dyDescent="0.25">
      <c r="A4" t="s">
        <v>3</v>
      </c>
      <c r="B4">
        <v>1181</v>
      </c>
      <c r="C4" s="1" t="s">
        <v>4</v>
      </c>
    </row>
    <row r="5" spans="1:5" x14ac:dyDescent="0.25">
      <c r="A5" t="s">
        <v>6</v>
      </c>
      <c r="B5">
        <v>3</v>
      </c>
      <c r="C5" s="1" t="s">
        <v>7</v>
      </c>
      <c r="D5">
        <v>2</v>
      </c>
    </row>
    <row r="7" spans="1:5" x14ac:dyDescent="0.25">
      <c r="A7" s="4" t="s">
        <v>29</v>
      </c>
      <c r="B7" s="4"/>
      <c r="C7" s="4"/>
    </row>
    <row r="8" spans="1:5" x14ac:dyDescent="0.25">
      <c r="A8" t="s">
        <v>51</v>
      </c>
      <c r="B8">
        <v>320</v>
      </c>
      <c r="C8" s="1">
        <f>2*B8</f>
        <v>640</v>
      </c>
    </row>
    <row r="9" spans="1:5" x14ac:dyDescent="0.25">
      <c r="A9" t="s">
        <v>52</v>
      </c>
      <c r="B9">
        <v>50</v>
      </c>
      <c r="C9" s="1">
        <f>2*B9</f>
        <v>100</v>
      </c>
    </row>
    <row r="10" spans="1:5" x14ac:dyDescent="0.25">
      <c r="A10" t="s">
        <v>30</v>
      </c>
      <c r="B10">
        <v>2</v>
      </c>
      <c r="C10" s="1">
        <f>10*B10</f>
        <v>20</v>
      </c>
    </row>
    <row r="11" spans="1:5" x14ac:dyDescent="0.25">
      <c r="A11" t="s">
        <v>31</v>
      </c>
      <c r="B11">
        <v>10</v>
      </c>
      <c r="C11" s="1">
        <f>10*B11</f>
        <v>100</v>
      </c>
    </row>
    <row r="12" spans="1:5" x14ac:dyDescent="0.25">
      <c r="A12" t="s">
        <v>32</v>
      </c>
      <c r="B12">
        <v>1181</v>
      </c>
      <c r="C12" s="1">
        <f>0.75*B12</f>
        <v>885.75</v>
      </c>
    </row>
    <row r="13" spans="1:5" x14ac:dyDescent="0.25">
      <c r="A13" t="s">
        <v>33</v>
      </c>
      <c r="B13">
        <v>100</v>
      </c>
      <c r="C13" s="1">
        <f>1*B13</f>
        <v>100</v>
      </c>
    </row>
    <row r="14" spans="1:5" x14ac:dyDescent="0.25">
      <c r="A14" t="s">
        <v>35</v>
      </c>
      <c r="B14">
        <v>0</v>
      </c>
      <c r="C14" s="1">
        <f>10*B14</f>
        <v>0</v>
      </c>
    </row>
    <row r="15" spans="1:5" x14ac:dyDescent="0.25">
      <c r="A15" t="s">
        <v>8</v>
      </c>
      <c r="B15">
        <v>3</v>
      </c>
      <c r="C15" s="1">
        <f>B15*500</f>
        <v>1500</v>
      </c>
    </row>
    <row r="16" spans="1:5" x14ac:dyDescent="0.25">
      <c r="A16" t="s">
        <v>34</v>
      </c>
      <c r="C16" s="1">
        <f>SUM(C8:C15)</f>
        <v>3345.75</v>
      </c>
    </row>
    <row r="17" spans="1:3" x14ac:dyDescent="0.25">
      <c r="A17" s="2" t="s">
        <v>36</v>
      </c>
      <c r="B17" s="2"/>
      <c r="C17" s="2"/>
    </row>
    <row r="18" spans="1:3" x14ac:dyDescent="0.25">
      <c r="A18" t="s">
        <v>38</v>
      </c>
      <c r="B18">
        <v>320</v>
      </c>
      <c r="C18" s="1">
        <f>1.75 * B18</f>
        <v>560</v>
      </c>
    </row>
    <row r="19" spans="1:3" x14ac:dyDescent="0.25">
      <c r="A19" t="s">
        <v>39</v>
      </c>
      <c r="B19">
        <v>50</v>
      </c>
      <c r="C19" s="1">
        <f>1.75 * B19</f>
        <v>87.5</v>
      </c>
    </row>
    <row r="20" spans="1:3" x14ac:dyDescent="0.25">
      <c r="A20" t="s">
        <v>12</v>
      </c>
      <c r="B20">
        <v>2</v>
      </c>
      <c r="C20" s="1">
        <f>100 *B20</f>
        <v>200</v>
      </c>
    </row>
    <row r="21" spans="1:3" x14ac:dyDescent="0.25">
      <c r="A21" t="s">
        <v>19</v>
      </c>
      <c r="B21">
        <v>2</v>
      </c>
      <c r="C21" s="1">
        <f>100 * B21</f>
        <v>200</v>
      </c>
    </row>
    <row r="22" spans="1:3" x14ac:dyDescent="0.25">
      <c r="A22" t="s">
        <v>20</v>
      </c>
      <c r="B22">
        <v>2</v>
      </c>
      <c r="C22" s="1">
        <f>100 * B22</f>
        <v>200</v>
      </c>
    </row>
    <row r="23" spans="1:3" x14ac:dyDescent="0.25">
      <c r="A23" t="s">
        <v>37</v>
      </c>
      <c r="B23">
        <v>3</v>
      </c>
      <c r="C23" s="1">
        <f>50*B23</f>
        <v>150</v>
      </c>
    </row>
    <row r="24" spans="1:3" x14ac:dyDescent="0.25">
      <c r="A24" t="s">
        <v>40</v>
      </c>
      <c r="C24" s="1">
        <f>SUM(C18:C23)</f>
        <v>1397.5</v>
      </c>
    </row>
    <row r="25" spans="1:3" x14ac:dyDescent="0.25">
      <c r="A25" s="2" t="s">
        <v>41</v>
      </c>
      <c r="B25" s="2"/>
      <c r="C25" s="2"/>
    </row>
    <row r="26" spans="1:3" x14ac:dyDescent="0.25">
      <c r="A26" t="s">
        <v>11</v>
      </c>
      <c r="B26">
        <v>10</v>
      </c>
      <c r="C26" s="1">
        <f>110*B26</f>
        <v>1100</v>
      </c>
    </row>
    <row r="27" spans="1:3" x14ac:dyDescent="0.25">
      <c r="A27" t="s">
        <v>42</v>
      </c>
      <c r="B27">
        <v>250</v>
      </c>
      <c r="C27" s="1">
        <f>4*B27</f>
        <v>1000</v>
      </c>
    </row>
    <row r="31" spans="1:3" x14ac:dyDescent="0.25">
      <c r="A31" t="s">
        <v>44</v>
      </c>
      <c r="C31" s="1">
        <f>SUM(C26:C30)</f>
        <v>2100</v>
      </c>
    </row>
    <row r="32" spans="1:3" x14ac:dyDescent="0.25">
      <c r="A32" s="2" t="s">
        <v>43</v>
      </c>
      <c r="B32" s="2"/>
      <c r="C32" s="2"/>
    </row>
    <row r="33" spans="1:3" x14ac:dyDescent="0.25">
      <c r="A33" t="s">
        <v>25</v>
      </c>
      <c r="B33">
        <v>0</v>
      </c>
      <c r="C33" s="1">
        <f>15*B33</f>
        <v>0</v>
      </c>
    </row>
    <row r="34" spans="1:3" x14ac:dyDescent="0.25">
      <c r="A34" t="s">
        <v>9</v>
      </c>
      <c r="B34">
        <v>2</v>
      </c>
      <c r="C34" s="1">
        <f>13 *B34</f>
        <v>26</v>
      </c>
    </row>
    <row r="35" spans="1:3" x14ac:dyDescent="0.25">
      <c r="A35" t="s">
        <v>17</v>
      </c>
      <c r="B35">
        <v>1181</v>
      </c>
      <c r="C35" s="1">
        <f>3*B35</f>
        <v>3543</v>
      </c>
    </row>
    <row r="36" spans="1:3" x14ac:dyDescent="0.25">
      <c r="A36" t="s">
        <v>18</v>
      </c>
      <c r="B36">
        <v>1400</v>
      </c>
      <c r="C36" s="1">
        <f>1.75 * B36</f>
        <v>2450</v>
      </c>
    </row>
    <row r="37" spans="1:3" x14ac:dyDescent="0.25">
      <c r="A37" t="s">
        <v>10</v>
      </c>
      <c r="B37">
        <v>200</v>
      </c>
      <c r="C37" s="1">
        <f>1.25*B37</f>
        <v>250</v>
      </c>
    </row>
    <row r="38" spans="1:3" x14ac:dyDescent="0.25">
      <c r="A38" t="s">
        <v>23</v>
      </c>
      <c r="B38">
        <v>6</v>
      </c>
      <c r="C38" s="1">
        <f>40 *B38</f>
        <v>240</v>
      </c>
    </row>
    <row r="39" spans="1:3" x14ac:dyDescent="0.25">
      <c r="A39" t="s">
        <v>16</v>
      </c>
      <c r="B39">
        <v>10</v>
      </c>
      <c r="C39" s="1">
        <f>20 *B39</f>
        <v>200</v>
      </c>
    </row>
    <row r="40" spans="1:3" x14ac:dyDescent="0.25">
      <c r="A40" t="s">
        <v>14</v>
      </c>
      <c r="B40">
        <v>8</v>
      </c>
      <c r="C40" s="1">
        <f>25*B40</f>
        <v>200</v>
      </c>
    </row>
    <row r="41" spans="1:3" x14ac:dyDescent="0.25">
      <c r="A41" t="s">
        <v>13</v>
      </c>
      <c r="C41" s="1">
        <f>125*B41</f>
        <v>0</v>
      </c>
    </row>
    <row r="42" spans="1:3" x14ac:dyDescent="0.25">
      <c r="A42" t="s">
        <v>45</v>
      </c>
      <c r="C42" s="1">
        <f>SUM(C33:C41)</f>
        <v>6909</v>
      </c>
    </row>
    <row r="43" spans="1:3" x14ac:dyDescent="0.25">
      <c r="A43" s="2" t="s">
        <v>48</v>
      </c>
      <c r="B43" s="2"/>
      <c r="C43" s="2"/>
    </row>
    <row r="44" spans="1:3" x14ac:dyDescent="0.25">
      <c r="A44" t="s">
        <v>24</v>
      </c>
      <c r="B44">
        <v>1</v>
      </c>
      <c r="C44" s="1">
        <f>250*B44</f>
        <v>250</v>
      </c>
    </row>
    <row r="45" spans="1:3" x14ac:dyDescent="0.25">
      <c r="A45" t="s">
        <v>15</v>
      </c>
      <c r="B45">
        <v>3</v>
      </c>
      <c r="C45" s="1">
        <f>40 * B45</f>
        <v>120</v>
      </c>
    </row>
    <row r="46" spans="1:3" x14ac:dyDescent="0.25">
      <c r="A46" t="s">
        <v>22</v>
      </c>
      <c r="B46">
        <v>2</v>
      </c>
      <c r="C46" s="1">
        <f>50 *B46</f>
        <v>100</v>
      </c>
    </row>
    <row r="47" spans="1:3" x14ac:dyDescent="0.25">
      <c r="A47" t="s">
        <v>21</v>
      </c>
      <c r="B47">
        <v>4</v>
      </c>
      <c r="C47" s="1">
        <f>45*B47</f>
        <v>180</v>
      </c>
    </row>
    <row r="48" spans="1:3" x14ac:dyDescent="0.25">
      <c r="A48" t="s">
        <v>26</v>
      </c>
      <c r="C48" s="1">
        <f>60*B48</f>
        <v>0</v>
      </c>
    </row>
    <row r="49" spans="1:3" x14ac:dyDescent="0.25">
      <c r="A49" t="s">
        <v>27</v>
      </c>
      <c r="C49" s="1">
        <f>50*B49</f>
        <v>0</v>
      </c>
    </row>
    <row r="50" spans="1:3" x14ac:dyDescent="0.25">
      <c r="A50" t="s">
        <v>28</v>
      </c>
      <c r="C50" s="1">
        <f>150*B50</f>
        <v>0</v>
      </c>
    </row>
    <row r="51" spans="1:3" x14ac:dyDescent="0.25">
      <c r="A51" t="s">
        <v>57</v>
      </c>
      <c r="C51" s="1">
        <f>7.5*B51</f>
        <v>0</v>
      </c>
    </row>
    <row r="52" spans="1:3" x14ac:dyDescent="0.25">
      <c r="A52" t="s">
        <v>49</v>
      </c>
      <c r="C52" s="1">
        <f>SUM(C44:C51)</f>
        <v>650</v>
      </c>
    </row>
    <row r="55" spans="1:3" x14ac:dyDescent="0.25">
      <c r="A55" t="s">
        <v>46</v>
      </c>
      <c r="C55" s="1">
        <f>C16+C24+C31+C42+C52</f>
        <v>14402.25</v>
      </c>
    </row>
    <row r="57" spans="1:3" x14ac:dyDescent="0.25">
      <c r="A57" t="s">
        <v>56</v>
      </c>
    </row>
    <row r="58" spans="1:3" x14ac:dyDescent="0.25">
      <c r="A58" t="s">
        <v>53</v>
      </c>
    </row>
    <row r="59" spans="1:3" x14ac:dyDescent="0.25">
      <c r="A59" t="s">
        <v>54</v>
      </c>
    </row>
    <row r="60" spans="1:3" x14ac:dyDescent="0.25">
      <c r="A60" t="s">
        <v>55</v>
      </c>
    </row>
    <row r="61" spans="1:3" x14ac:dyDescent="0.25">
      <c r="A61" t="s">
        <v>50</v>
      </c>
    </row>
  </sheetData>
  <mergeCells count="7">
    <mergeCell ref="A32:C32"/>
    <mergeCell ref="A43:C43"/>
    <mergeCell ref="B2:D2"/>
    <mergeCell ref="B1:E1"/>
    <mergeCell ref="A7:C7"/>
    <mergeCell ref="A17:C17"/>
    <mergeCell ref="A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Carey</cp:lastModifiedBy>
  <dcterms:created xsi:type="dcterms:W3CDTF">2022-01-04T18:07:26Z</dcterms:created>
  <dcterms:modified xsi:type="dcterms:W3CDTF">2022-05-03T10:47:23Z</dcterms:modified>
</cp:coreProperties>
</file>